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PR4\Desktop\"/>
    </mc:Choice>
  </mc:AlternateContent>
  <bookViews>
    <workbookView xWindow="0" yWindow="0" windowWidth="16095" windowHeight="1111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8" i="1" l="1"/>
  <c r="C47" i="1"/>
  <c r="C46" i="1"/>
  <c r="C45" i="1"/>
  <c r="C43" i="1"/>
  <c r="C42" i="1"/>
  <c r="C39" i="1"/>
  <c r="C38" i="1"/>
  <c r="C37" i="1"/>
  <c r="C36" i="1"/>
  <c r="C35" i="1"/>
  <c r="C34" i="1"/>
  <c r="C32" i="1"/>
  <c r="C31" i="1"/>
  <c r="C29" i="1"/>
  <c r="C28" i="1"/>
  <c r="C27" i="1"/>
  <c r="C26" i="1"/>
  <c r="C25" i="1"/>
  <c r="C24" i="1"/>
  <c r="C23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49" i="1" l="1"/>
  <c r="E49" i="1" l="1"/>
  <c r="D49" i="1"/>
</calcChain>
</file>

<file path=xl/sharedStrings.xml><?xml version="1.0" encoding="utf-8"?>
<sst xmlns="http://schemas.openxmlformats.org/spreadsheetml/2006/main" count="98" uniqueCount="98">
  <si>
    <t>№ п.п.</t>
  </si>
  <si>
    <t>Наименование муниципального образования</t>
  </si>
  <si>
    <t>Количество проведенных ярмарок</t>
  </si>
  <si>
    <t>Сумма реализованной продукции, тыс.руб.</t>
  </si>
  <si>
    <t>Количество выделенных площадок для проведения ярмарочных мероприятий</t>
  </si>
  <si>
    <t>1.</t>
  </si>
  <si>
    <t>2.</t>
  </si>
  <si>
    <t>3.</t>
  </si>
  <si>
    <t>4.</t>
  </si>
  <si>
    <t>5.</t>
  </si>
  <si>
    <t>6.</t>
  </si>
  <si>
    <t>7.</t>
  </si>
  <si>
    <t>8..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</si>
  <si>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</si>
  <si>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</si>
  <si>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</si>
  <si>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</si>
  <si>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</si>
  <si>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</si>
  <si>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</si>
  <si>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</si>
  <si>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</si>
  <si>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</si>
  <si>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</si>
  <si>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</si>
  <si>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</si>
  <si>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</si>
  <si>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</si>
  <si>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</si>
  <si>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</si>
  <si>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</si>
  <si>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</si>
  <si>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</si>
  <si>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</si>
  <si>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</si>
  <si>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</si>
  <si>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</si>
  <si>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</si>
  <si>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</si>
  <si>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</si>
  <si>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</si>
  <si>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</si>
  <si>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</si>
  <si>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</si>
  <si>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</si>
  <si>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</si>
  <si>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</si>
  <si>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</si>
  <si>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</si>
  <si>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</si>
  <si>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г.Казань</t>
  </si>
  <si>
    <t>г.Набережные Челны</t>
  </si>
  <si>
    <t>Агрызский район</t>
  </si>
  <si>
    <t>Азнакаевский район</t>
  </si>
  <si>
    <t>Аксубаевский район</t>
  </si>
  <si>
    <t>Актанышский район</t>
  </si>
  <si>
    <t>Алексеевский район</t>
  </si>
  <si>
    <t>Алькеевский район</t>
  </si>
  <si>
    <t>Альметьевский район</t>
  </si>
  <si>
    <t>Апастовский район</t>
  </si>
  <si>
    <t>Арский район</t>
  </si>
  <si>
    <t>Атнинский район</t>
  </si>
  <si>
    <t>Бавлинский район</t>
  </si>
  <si>
    <t>Балтасинский район</t>
  </si>
  <si>
    <t>Бугульминский район</t>
  </si>
  <si>
    <t>Буинский район</t>
  </si>
  <si>
    <t>Верхнеуслонский район</t>
  </si>
  <si>
    <t>Высокогорский район</t>
  </si>
  <si>
    <t>Дрожжановский район</t>
  </si>
  <si>
    <t>Елабужский район</t>
  </si>
  <si>
    <t>Заинский район</t>
  </si>
  <si>
    <t>Зеленодольский район</t>
  </si>
  <si>
    <t>Кайбицкий район</t>
  </si>
  <si>
    <t>Камско-Устьинский район</t>
  </si>
  <si>
    <t>Кукморский район</t>
  </si>
  <si>
    <t>Лаишевский район</t>
  </si>
  <si>
    <t>Лениногорский район</t>
  </si>
  <si>
    <t>Мамадышский район</t>
  </si>
  <si>
    <t>Менделеевский район</t>
  </si>
  <si>
    <t>Мензелинский район</t>
  </si>
  <si>
    <t>Муслюмовский район</t>
  </si>
  <si>
    <t>Нижнекамский район</t>
  </si>
  <si>
    <t>Новошешминский район</t>
  </si>
  <si>
    <t>Нурлатский район</t>
  </si>
  <si>
    <t>Пестречинский район</t>
  </si>
  <si>
    <t>Рыбно-Слободский район</t>
  </si>
  <si>
    <t>Сабинский район</t>
  </si>
  <si>
    <t>Сармановский район</t>
  </si>
  <si>
    <t>Спасский район</t>
  </si>
  <si>
    <t>Тетюшский район</t>
  </si>
  <si>
    <t>Тукаевский район</t>
  </si>
  <si>
    <t>Тюлячинский район</t>
  </si>
  <si>
    <t>Черемшанский район</t>
  </si>
  <si>
    <t>Чистопольский район</t>
  </si>
  <si>
    <t>Ютазинский район</t>
  </si>
  <si>
    <t>Итог:</t>
  </si>
  <si>
    <t xml:space="preserve">             Приложение 1</t>
  </si>
  <si>
    <t xml:space="preserve">Информация о результатах проведения ярмарочных мероприятий на территории Республики Татарстан по итогам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</si>
</sst>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0" xfId="0" applyFill="1"/>
    <xf numFmtId="0" fontId="2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2" fontId="4" fillId="2" borderId="2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9"/>
  <sheetViews>
    <sheetView tabSelected="1" zoomScaleNormal="100" workbookViewId="0">
      <selection activeCell="N13" sqref="N13"/>
    </sheetView>
  </sheetViews>
  <sheetFormatPr defaultRowHeight="15" x14ac:dyDescent="0.25"/>
  <cols>
    <col min="1" max="1" width="8.140625" customWidth="1"/>
    <col min="2" max="2" width="24" customWidth="1"/>
    <col min="3" max="3" width="20.42578125" customWidth="1"/>
    <col min="4" max="4" width="25.5703125" customWidth="1"/>
    <col min="5" max="5" width="16" customWidth="1"/>
  </cols>
  <sheetData>
    <row r="1" spans="1:17" ht="18.75" customHeight="1" x14ac:dyDescent="0.25">
      <c r="D1" s="13" t="s">
        <v>96</v>
      </c>
      <c r="E1" s="14"/>
    </row>
    <row r="2" spans="1:17" ht="39.75" customHeight="1" x14ac:dyDescent="0.25">
      <c r="A2" s="11" t="s">
        <v>97</v>
      </c>
      <c r="B2" s="12"/>
      <c r="C2" s="12"/>
      <c r="D2" s="12"/>
      <c r="E2" s="12"/>
    </row>
    <row r="3" spans="1:17" s="3" customFormat="1" ht="94.5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17" ht="15.75" x14ac:dyDescent="0.25">
      <c r="A4" s="6" t="s">
        <v>5</v>
      </c>
      <c r="B4" s="4" t="s">
        <v>50</v>
      </c>
      <c r="C4" s="4">
        <f>SUM(2+1+3+15)</f>
        <v>21</v>
      </c>
      <c r="D4" s="9">
        <v>898639.4</v>
      </c>
      <c r="E4" s="4">
        <v>24</v>
      </c>
    </row>
    <row r="5" spans="1:17" ht="15.75" x14ac:dyDescent="0.25">
      <c r="A5" s="6" t="s">
        <v>6</v>
      </c>
      <c r="B5" s="4" t="s">
        <v>51</v>
      </c>
      <c r="C5" s="4">
        <f>SUM(31+15+21+61)</f>
        <v>128</v>
      </c>
      <c r="D5" s="9">
        <v>751227.89999999991</v>
      </c>
      <c r="E5" s="4">
        <v>3</v>
      </c>
    </row>
    <row r="6" spans="1:17" ht="15.75" x14ac:dyDescent="0.25">
      <c r="A6" s="6" t="s">
        <v>7</v>
      </c>
      <c r="B6" s="4" t="s">
        <v>52</v>
      </c>
      <c r="C6" s="4">
        <f>SUM(6+5+6+10)</f>
        <v>27</v>
      </c>
      <c r="D6" s="9">
        <v>26563.98</v>
      </c>
      <c r="E6" s="4">
        <v>3</v>
      </c>
    </row>
    <row r="7" spans="1:17" s="3" customFormat="1" ht="15.75" x14ac:dyDescent="0.25">
      <c r="A7" s="6" t="s">
        <v>8</v>
      </c>
      <c r="B7" s="4" t="s">
        <v>53</v>
      </c>
      <c r="C7" s="4">
        <f>SUM(15+21+13+12)</f>
        <v>61</v>
      </c>
      <c r="D7" s="9">
        <v>9440</v>
      </c>
      <c r="E7" s="4">
        <v>8</v>
      </c>
    </row>
    <row r="8" spans="1:17" ht="15.75" x14ac:dyDescent="0.25">
      <c r="A8" s="6" t="s">
        <v>9</v>
      </c>
      <c r="B8" s="4" t="s">
        <v>54</v>
      </c>
      <c r="C8" s="4">
        <f>SUM(2+2+2+2)</f>
        <v>8</v>
      </c>
      <c r="D8" s="9">
        <v>10800</v>
      </c>
      <c r="E8" s="4">
        <v>1</v>
      </c>
      <c r="Q8" s="3"/>
    </row>
    <row r="9" spans="1:17" ht="15.75" x14ac:dyDescent="0.25">
      <c r="A9" s="6" t="s">
        <v>10</v>
      </c>
      <c r="B9" s="4" t="s">
        <v>55</v>
      </c>
      <c r="C9" s="4">
        <f>SUM(2+4+2)</f>
        <v>8</v>
      </c>
      <c r="D9" s="9">
        <v>13610</v>
      </c>
      <c r="E9" s="4">
        <v>4</v>
      </c>
      <c r="Q9" s="3"/>
    </row>
    <row r="10" spans="1:17" s="3" customFormat="1" ht="15.75" x14ac:dyDescent="0.25">
      <c r="A10" s="6" t="s">
        <v>11</v>
      </c>
      <c r="B10" s="4" t="s">
        <v>56</v>
      </c>
      <c r="C10" s="4">
        <f>SUM(4+7+8+6)</f>
        <v>25</v>
      </c>
      <c r="D10" s="9">
        <v>9133.92</v>
      </c>
      <c r="E10" s="10">
        <v>4</v>
      </c>
    </row>
    <row r="11" spans="1:17" s="3" customFormat="1" ht="15.75" x14ac:dyDescent="0.25">
      <c r="A11" s="6" t="s">
        <v>12</v>
      </c>
      <c r="B11" s="4" t="s">
        <v>57</v>
      </c>
      <c r="C11" s="4">
        <f>SUM(15+16+14+14)</f>
        <v>59</v>
      </c>
      <c r="D11" s="9">
        <v>24126.400000000001</v>
      </c>
      <c r="E11" s="4">
        <v>8</v>
      </c>
    </row>
    <row r="12" spans="1:17" s="3" customFormat="1" ht="15.75" x14ac:dyDescent="0.25">
      <c r="A12" s="6" t="s">
        <v>13</v>
      </c>
      <c r="B12" s="4" t="s">
        <v>58</v>
      </c>
      <c r="C12" s="4">
        <f>SUM(14+16+24+35)</f>
        <v>89</v>
      </c>
      <c r="D12" s="9">
        <v>62840</v>
      </c>
      <c r="E12" s="4">
        <v>2</v>
      </c>
    </row>
    <row r="13" spans="1:17" ht="15.75" x14ac:dyDescent="0.25">
      <c r="A13" s="6" t="s">
        <v>14</v>
      </c>
      <c r="B13" s="4" t="s">
        <v>59</v>
      </c>
      <c r="C13" s="4">
        <f>SUM(1+8+2)</f>
        <v>11</v>
      </c>
      <c r="D13" s="9">
        <v>2073</v>
      </c>
      <c r="E13" s="4">
        <v>8</v>
      </c>
      <c r="Q13" s="3"/>
    </row>
    <row r="14" spans="1:17" ht="15.75" x14ac:dyDescent="0.25">
      <c r="A14" s="6" t="s">
        <v>15</v>
      </c>
      <c r="B14" s="4" t="s">
        <v>60</v>
      </c>
      <c r="C14" s="4">
        <f>SUM(1+2+2+9)</f>
        <v>14</v>
      </c>
      <c r="D14" s="9">
        <v>33200</v>
      </c>
      <c r="E14" s="4">
        <v>2</v>
      </c>
      <c r="Q14" s="3"/>
    </row>
    <row r="15" spans="1:17" s="3" customFormat="1" ht="15.75" x14ac:dyDescent="0.25">
      <c r="A15" s="6" t="s">
        <v>16</v>
      </c>
      <c r="B15" s="4" t="s">
        <v>61</v>
      </c>
      <c r="C15" s="4">
        <f>SUM(9+16+8+4)</f>
        <v>37</v>
      </c>
      <c r="D15" s="9">
        <v>2894.8</v>
      </c>
      <c r="E15" s="4">
        <v>1</v>
      </c>
    </row>
    <row r="16" spans="1:17" ht="15.75" x14ac:dyDescent="0.25">
      <c r="A16" s="6" t="s">
        <v>17</v>
      </c>
      <c r="B16" s="4" t="s">
        <v>62</v>
      </c>
      <c r="C16" s="4">
        <f>SUM(5+5+4+10)</f>
        <v>24</v>
      </c>
      <c r="D16" s="9">
        <v>7123.2</v>
      </c>
      <c r="E16" s="4">
        <v>1</v>
      </c>
      <c r="Q16" s="3"/>
    </row>
    <row r="17" spans="1:17" s="3" customFormat="1" ht="15.75" x14ac:dyDescent="0.25">
      <c r="A17" s="6" t="s">
        <v>18</v>
      </c>
      <c r="B17" s="4" t="s">
        <v>63</v>
      </c>
      <c r="C17" s="4">
        <f>SUM(26+52+80+26)</f>
        <v>184</v>
      </c>
      <c r="D17" s="9">
        <v>43790</v>
      </c>
      <c r="E17" s="4">
        <v>3</v>
      </c>
    </row>
    <row r="18" spans="1:17" s="3" customFormat="1" ht="15.75" x14ac:dyDescent="0.25">
      <c r="A18" s="6" t="s">
        <v>19</v>
      </c>
      <c r="B18" s="4" t="s">
        <v>64</v>
      </c>
      <c r="C18" s="4">
        <f>SUM(1+1+1+6)</f>
        <v>9</v>
      </c>
      <c r="D18" s="9">
        <v>7653.1</v>
      </c>
      <c r="E18" s="4">
        <v>1</v>
      </c>
    </row>
    <row r="19" spans="1:17" s="3" customFormat="1" ht="15.75" x14ac:dyDescent="0.25">
      <c r="A19" s="6" t="s">
        <v>20</v>
      </c>
      <c r="B19" s="4" t="s">
        <v>65</v>
      </c>
      <c r="C19" s="4">
        <f>SUM(27+16+14+17)</f>
        <v>74</v>
      </c>
      <c r="D19" s="9">
        <v>28887.62</v>
      </c>
      <c r="E19" s="4">
        <v>4</v>
      </c>
    </row>
    <row r="20" spans="1:17" ht="31.5" x14ac:dyDescent="0.25">
      <c r="A20" s="6" t="s">
        <v>21</v>
      </c>
      <c r="B20" s="4" t="s">
        <v>66</v>
      </c>
      <c r="C20" s="4">
        <f>SUM(62+74+78+78)</f>
        <v>292</v>
      </c>
      <c r="D20" s="9">
        <v>131725</v>
      </c>
      <c r="E20" s="4">
        <v>6</v>
      </c>
      <c r="Q20" s="3"/>
    </row>
    <row r="21" spans="1:17" ht="15.75" customHeight="1" x14ac:dyDescent="0.25">
      <c r="A21" s="6" t="s">
        <v>22</v>
      </c>
      <c r="B21" s="4" t="s">
        <v>67</v>
      </c>
      <c r="C21" s="4">
        <v>3</v>
      </c>
      <c r="D21" s="9">
        <v>6100</v>
      </c>
      <c r="E21" s="4">
        <v>2</v>
      </c>
      <c r="Q21" s="3"/>
    </row>
    <row r="22" spans="1:17" ht="15.75" x14ac:dyDescent="0.25">
      <c r="A22" s="6" t="s">
        <v>23</v>
      </c>
      <c r="B22" s="4" t="s">
        <v>68</v>
      </c>
      <c r="C22" s="4">
        <v>7</v>
      </c>
      <c r="D22" s="9">
        <v>34600</v>
      </c>
      <c r="E22" s="4">
        <v>1</v>
      </c>
      <c r="Q22" s="3"/>
    </row>
    <row r="23" spans="1:17" ht="15.75" x14ac:dyDescent="0.25">
      <c r="A23" s="6" t="s">
        <v>24</v>
      </c>
      <c r="B23" s="4" t="s">
        <v>69</v>
      </c>
      <c r="C23" s="4">
        <f>SUM(2+7+11+31)</f>
        <v>51</v>
      </c>
      <c r="D23" s="9">
        <v>30047.7</v>
      </c>
      <c r="E23" s="4">
        <v>5</v>
      </c>
      <c r="Q23" s="3"/>
    </row>
    <row r="24" spans="1:17" s="3" customFormat="1" ht="15.75" x14ac:dyDescent="0.25">
      <c r="A24" s="6" t="s">
        <v>25</v>
      </c>
      <c r="B24" s="4" t="s">
        <v>70</v>
      </c>
      <c r="C24" s="4">
        <f>SUM(11+15+4+13)</f>
        <v>43</v>
      </c>
      <c r="D24" s="9">
        <v>41556</v>
      </c>
      <c r="E24" s="4">
        <v>1</v>
      </c>
    </row>
    <row r="25" spans="1:17" s="3" customFormat="1" ht="15.75" x14ac:dyDescent="0.25">
      <c r="A25" s="6" t="s">
        <v>26</v>
      </c>
      <c r="B25" s="7" t="s">
        <v>71</v>
      </c>
      <c r="C25" s="4">
        <f>SUM(148+197+215+226)</f>
        <v>786</v>
      </c>
      <c r="D25" s="9">
        <v>252369</v>
      </c>
      <c r="E25" s="4">
        <v>26</v>
      </c>
    </row>
    <row r="26" spans="1:17" ht="15.75" x14ac:dyDescent="0.25">
      <c r="A26" s="6" t="s">
        <v>27</v>
      </c>
      <c r="B26" s="4" t="s">
        <v>72</v>
      </c>
      <c r="C26" s="4">
        <f>SUM(12+13+13+14)</f>
        <v>52</v>
      </c>
      <c r="D26" s="9">
        <v>16709.599999999999</v>
      </c>
      <c r="E26" s="4">
        <v>1</v>
      </c>
      <c r="Q26" s="3"/>
    </row>
    <row r="27" spans="1:17" ht="31.5" x14ac:dyDescent="0.25">
      <c r="A27" s="6" t="s">
        <v>28</v>
      </c>
      <c r="B27" s="4" t="s">
        <v>73</v>
      </c>
      <c r="C27" s="4">
        <f>SUM(36+36+36+36)</f>
        <v>144</v>
      </c>
      <c r="D27" s="9">
        <v>12095</v>
      </c>
      <c r="E27" s="4">
        <v>3</v>
      </c>
      <c r="Q27" s="3"/>
    </row>
    <row r="28" spans="1:17" ht="15.75" x14ac:dyDescent="0.25">
      <c r="A28" s="6" t="s">
        <v>29</v>
      </c>
      <c r="B28" s="4" t="s">
        <v>74</v>
      </c>
      <c r="C28" s="4">
        <f>SUM(5+5+3+12)</f>
        <v>25</v>
      </c>
      <c r="D28" s="9">
        <v>33787.300000000003</v>
      </c>
      <c r="E28" s="4">
        <v>2</v>
      </c>
      <c r="Q28" s="3"/>
    </row>
    <row r="29" spans="1:17" ht="15.75" x14ac:dyDescent="0.25">
      <c r="A29" s="6" t="s">
        <v>30</v>
      </c>
      <c r="B29" s="4" t="s">
        <v>75</v>
      </c>
      <c r="C29" s="4">
        <f>SUM(3+6+5+7)</f>
        <v>21</v>
      </c>
      <c r="D29" s="9">
        <v>11600</v>
      </c>
      <c r="E29" s="4">
        <v>5</v>
      </c>
      <c r="Q29" s="3"/>
    </row>
    <row r="30" spans="1:17" s="3" customFormat="1" ht="15.75" x14ac:dyDescent="0.25">
      <c r="A30" s="6" t="s">
        <v>31</v>
      </c>
      <c r="B30" s="4" t="s">
        <v>76</v>
      </c>
      <c r="C30" s="4">
        <v>0</v>
      </c>
      <c r="D30" s="9">
        <v>0</v>
      </c>
      <c r="E30" s="4">
        <v>0</v>
      </c>
    </row>
    <row r="31" spans="1:17" ht="15.75" x14ac:dyDescent="0.25">
      <c r="A31" s="6" t="s">
        <v>32</v>
      </c>
      <c r="B31" s="4" t="s">
        <v>77</v>
      </c>
      <c r="C31" s="4">
        <f>SUM(6+2+5)</f>
        <v>13</v>
      </c>
      <c r="D31" s="9">
        <v>12982.24</v>
      </c>
      <c r="E31" s="4">
        <v>2</v>
      </c>
      <c r="Q31" s="3"/>
    </row>
    <row r="32" spans="1:17" ht="15.75" x14ac:dyDescent="0.25">
      <c r="A32" s="6" t="s">
        <v>33</v>
      </c>
      <c r="B32" s="4" t="s">
        <v>78</v>
      </c>
      <c r="C32" s="4">
        <f>SUM(11+5+4+12)</f>
        <v>32</v>
      </c>
      <c r="D32" s="9">
        <v>6035</v>
      </c>
      <c r="E32" s="4">
        <v>1</v>
      </c>
      <c r="Q32" s="3"/>
    </row>
    <row r="33" spans="1:17" ht="15.75" x14ac:dyDescent="0.25">
      <c r="A33" s="6" t="s">
        <v>34</v>
      </c>
      <c r="B33" s="4" t="s">
        <v>79</v>
      </c>
      <c r="C33" s="4">
        <v>6</v>
      </c>
      <c r="D33" s="9">
        <v>5500</v>
      </c>
      <c r="E33" s="4">
        <v>1</v>
      </c>
      <c r="Q33" s="3"/>
    </row>
    <row r="34" spans="1:17" ht="15.75" x14ac:dyDescent="0.25">
      <c r="A34" s="6" t="s">
        <v>35</v>
      </c>
      <c r="B34" s="4" t="s">
        <v>80</v>
      </c>
      <c r="C34" s="4">
        <f>SUM(3+2+2+3)</f>
        <v>10</v>
      </c>
      <c r="D34" s="9">
        <v>15050</v>
      </c>
      <c r="E34" s="4">
        <v>2</v>
      </c>
      <c r="Q34" s="3"/>
    </row>
    <row r="35" spans="1:17" s="3" customFormat="1" ht="15.75" x14ac:dyDescent="0.25">
      <c r="A35" s="6" t="s">
        <v>36</v>
      </c>
      <c r="B35" s="4" t="s">
        <v>81</v>
      </c>
      <c r="C35" s="4">
        <f>SUM(32+27+49+70)</f>
        <v>178</v>
      </c>
      <c r="D35" s="9">
        <v>140814</v>
      </c>
      <c r="E35" s="4">
        <v>5</v>
      </c>
    </row>
    <row r="36" spans="1:17" ht="31.5" x14ac:dyDescent="0.25">
      <c r="A36" s="6" t="s">
        <v>37</v>
      </c>
      <c r="B36" s="4" t="s">
        <v>82</v>
      </c>
      <c r="C36" s="4">
        <f>SUM(3+5+3+10)</f>
        <v>21</v>
      </c>
      <c r="D36" s="9">
        <v>15311.1</v>
      </c>
      <c r="E36" s="4">
        <v>21</v>
      </c>
      <c r="Q36" s="3"/>
    </row>
    <row r="37" spans="1:17" ht="15.75" x14ac:dyDescent="0.25">
      <c r="A37" s="6" t="s">
        <v>38</v>
      </c>
      <c r="B37" s="4" t="s">
        <v>83</v>
      </c>
      <c r="C37" s="4">
        <f>SUM(2+6+2+4)</f>
        <v>14</v>
      </c>
      <c r="D37" s="9">
        <v>9569.2999999999993</v>
      </c>
      <c r="E37" s="4">
        <v>2</v>
      </c>
      <c r="Q37" s="3"/>
    </row>
    <row r="38" spans="1:17" s="3" customFormat="1" ht="15.75" x14ac:dyDescent="0.25">
      <c r="A38" s="6" t="s">
        <v>39</v>
      </c>
      <c r="B38" s="4" t="s">
        <v>84</v>
      </c>
      <c r="C38" s="4">
        <f>SUM(9+18+30+12)</f>
        <v>69</v>
      </c>
      <c r="D38" s="9">
        <v>31894</v>
      </c>
      <c r="E38" s="4">
        <v>1</v>
      </c>
    </row>
    <row r="39" spans="1:17" ht="31.5" x14ac:dyDescent="0.25">
      <c r="A39" s="6" t="s">
        <v>40</v>
      </c>
      <c r="B39" s="4" t="s">
        <v>85</v>
      </c>
      <c r="C39" s="4">
        <f>SUM(3+4+3+4)</f>
        <v>14</v>
      </c>
      <c r="D39" s="9">
        <v>3584</v>
      </c>
      <c r="E39" s="4">
        <v>3</v>
      </c>
      <c r="Q39" s="3"/>
    </row>
    <row r="40" spans="1:17" ht="15.75" x14ac:dyDescent="0.25">
      <c r="A40" s="6" t="s">
        <v>41</v>
      </c>
      <c r="B40" s="4" t="s">
        <v>86</v>
      </c>
      <c r="C40" s="4">
        <v>4</v>
      </c>
      <c r="D40" s="9">
        <v>7700</v>
      </c>
      <c r="E40" s="4">
        <v>2</v>
      </c>
      <c r="Q40" s="3"/>
    </row>
    <row r="41" spans="1:17" ht="15.75" x14ac:dyDescent="0.25">
      <c r="A41" s="6" t="s">
        <v>42</v>
      </c>
      <c r="B41" s="4" t="s">
        <v>87</v>
      </c>
      <c r="C41" s="4">
        <v>8</v>
      </c>
      <c r="D41" s="9">
        <v>2250</v>
      </c>
      <c r="E41" s="4">
        <v>2</v>
      </c>
      <c r="Q41" s="3"/>
    </row>
    <row r="42" spans="1:17" ht="15.75" x14ac:dyDescent="0.25">
      <c r="A42" s="6" t="s">
        <v>43</v>
      </c>
      <c r="B42" s="4" t="s">
        <v>88</v>
      </c>
      <c r="C42" s="4">
        <f>SUM(12+13+14+14)</f>
        <v>53</v>
      </c>
      <c r="D42" s="9">
        <v>19300</v>
      </c>
      <c r="E42" s="4">
        <v>1</v>
      </c>
      <c r="Q42" s="3"/>
    </row>
    <row r="43" spans="1:17" ht="15.75" x14ac:dyDescent="0.25">
      <c r="A43" s="6" t="s">
        <v>44</v>
      </c>
      <c r="B43" s="4" t="s">
        <v>89</v>
      </c>
      <c r="C43" s="4">
        <f>SUM(26+30+31+28)</f>
        <v>115</v>
      </c>
      <c r="D43" s="9">
        <v>140200</v>
      </c>
      <c r="E43" s="4">
        <v>5</v>
      </c>
      <c r="Q43" s="3"/>
    </row>
    <row r="44" spans="1:17" ht="15.75" x14ac:dyDescent="0.25">
      <c r="A44" s="6" t="s">
        <v>45</v>
      </c>
      <c r="B44" s="4" t="s">
        <v>90</v>
      </c>
      <c r="C44" s="4">
        <v>4</v>
      </c>
      <c r="D44" s="9">
        <v>3480</v>
      </c>
      <c r="E44" s="4">
        <v>4</v>
      </c>
      <c r="Q44" s="3"/>
    </row>
    <row r="45" spans="1:17" ht="15.75" x14ac:dyDescent="0.25">
      <c r="A45" s="6" t="s">
        <v>46</v>
      </c>
      <c r="B45" s="4" t="s">
        <v>91</v>
      </c>
      <c r="C45" s="4">
        <f>SUM(2+5+18+7)</f>
        <v>32</v>
      </c>
      <c r="D45" s="9">
        <v>2500</v>
      </c>
      <c r="E45" s="4">
        <v>14</v>
      </c>
      <c r="Q45" s="3"/>
    </row>
    <row r="46" spans="1:17" s="3" customFormat="1" ht="15.75" x14ac:dyDescent="0.25">
      <c r="A46" s="6" t="s">
        <v>47</v>
      </c>
      <c r="B46" s="4" t="s">
        <v>92</v>
      </c>
      <c r="C46" s="4">
        <f>SUM(6+13+13+14)</f>
        <v>46</v>
      </c>
      <c r="D46" s="9">
        <v>25021.53</v>
      </c>
      <c r="E46" s="4">
        <v>1</v>
      </c>
    </row>
    <row r="47" spans="1:17" ht="15.75" x14ac:dyDescent="0.25">
      <c r="A47" s="6" t="s">
        <v>48</v>
      </c>
      <c r="B47" s="4" t="s">
        <v>93</v>
      </c>
      <c r="C47" s="4">
        <f>SUM(83+15+13+49)</f>
        <v>160</v>
      </c>
      <c r="D47" s="9">
        <v>116774.29999999999</v>
      </c>
      <c r="E47" s="4">
        <v>3</v>
      </c>
      <c r="Q47" s="3"/>
    </row>
    <row r="48" spans="1:17" ht="15.75" x14ac:dyDescent="0.25">
      <c r="A48" s="6" t="s">
        <v>49</v>
      </c>
      <c r="B48" s="4" t="s">
        <v>94</v>
      </c>
      <c r="C48" s="4">
        <f>SUM(2+1+2+6)</f>
        <v>11</v>
      </c>
      <c r="D48" s="9">
        <v>3983</v>
      </c>
      <c r="E48" s="4">
        <v>6</v>
      </c>
      <c r="Q48" s="3"/>
    </row>
    <row r="49" spans="1:5" ht="15.75" x14ac:dyDescent="0.25">
      <c r="A49" s="5" t="s">
        <v>95</v>
      </c>
      <c r="B49" s="5"/>
      <c r="C49" s="5">
        <f>SUM(C4:C48)</f>
        <v>2993</v>
      </c>
      <c r="D49" s="8">
        <f>SUM(D4:D48)</f>
        <v>3064541.3899999997</v>
      </c>
      <c r="E49" s="5">
        <f>SUM(E4:E48)</f>
        <v>205</v>
      </c>
    </row>
  </sheetData>
  <mergeCells count="2">
    <mergeCell ref="A2:E2"/>
    <mergeCell ref="D1:E1"/>
  </mergeCells>
  <pageMargins left="0.70866141732283461" right="0.70866141732283461" top="0.74803149606299213" bottom="0.74803149606299213" header="0.31496062992125984" footer="0.31496062992125984"/>
  <pageSetup paperSize="9" scale="8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Ярмухамедова Яна Станиславовна</dc:creator>
  <cp:lastModifiedBy>ОРПР4</cp:lastModifiedBy>
  <cp:lastPrinted>2024-01-11T07:07:27Z</cp:lastPrinted>
  <dcterms:created xsi:type="dcterms:W3CDTF">2023-04-03T08:55:36Z</dcterms:created>
  <dcterms:modified xsi:type="dcterms:W3CDTF">2024-01-11T07:07:33Z</dcterms:modified>
</cp:coreProperties>
</file>